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Teaching/CERBO/Finanzielle Führung/Excel Dateien/"/>
    </mc:Choice>
  </mc:AlternateContent>
  <xr:revisionPtr revIDLastSave="0" documentId="13_ncr:1_{C24D698B-F77C-4440-AEE5-C6AB6E006C50}" xr6:coauthVersionLast="47" xr6:coauthVersionMax="47" xr10:uidLastSave="{00000000-0000-0000-0000-000000000000}"/>
  <bookViews>
    <workbookView xWindow="360" yWindow="500" windowWidth="24000" windowHeight="23880" xr2:uid="{00000000-000D-0000-FFFF-FFFF00000000}"/>
  </bookViews>
  <sheets>
    <sheet name="Aufgabe" sheetId="3" r:id="rId1"/>
    <sheet name="Lösung" sheetId="2" r:id="rId2"/>
  </sheets>
  <definedNames>
    <definedName name="Pal_Workbook_GUID" hidden="1">"P78MF178BYA9KLF6R7RAIC3W"</definedName>
    <definedName name="RiskSelectedCell" hidden="1">"$F$57"</definedName>
    <definedName name="RiskSelectedNameCell1" hidden="1">"$C$57"</definedName>
    <definedName name="RiskSelectedNameCell2" hidden="1">"$F$45"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3" l="1"/>
  <c r="E56" i="3"/>
  <c r="E53" i="3"/>
  <c r="E51" i="3"/>
  <c r="E50" i="3"/>
  <c r="E49" i="3"/>
  <c r="E42" i="3"/>
  <c r="D42" i="3"/>
  <c r="E36" i="3"/>
  <c r="D36" i="3"/>
  <c r="E26" i="3"/>
  <c r="E55" i="3" s="1"/>
  <c r="E25" i="3"/>
  <c r="E27" i="3" s="1"/>
  <c r="E28" i="3" l="1"/>
  <c r="E29" i="3" s="1"/>
  <c r="E59" i="3" s="1"/>
  <c r="E46" i="3"/>
  <c r="E58" i="2"/>
  <c r="E56" i="2"/>
  <c r="E53" i="2"/>
  <c r="E51" i="2"/>
  <c r="E50" i="2"/>
  <c r="F49" i="2"/>
  <c r="E49" i="2"/>
  <c r="E42" i="2"/>
  <c r="D42" i="2"/>
  <c r="F40" i="2"/>
  <c r="F58" i="2" s="1"/>
  <c r="F39" i="2"/>
  <c r="F56" i="2"/>
  <c r="E36" i="2"/>
  <c r="D36" i="2"/>
  <c r="F35" i="2"/>
  <c r="F53" i="2" s="1"/>
  <c r="F26" i="2"/>
  <c r="F55" i="2" s="1"/>
  <c r="E26" i="2"/>
  <c r="E55" i="2" s="1"/>
  <c r="E25" i="2"/>
  <c r="F24" i="2"/>
  <c r="F22" i="2"/>
  <c r="F34" i="2" s="1"/>
  <c r="F50" i="2" s="1"/>
  <c r="E27" i="2" l="1"/>
  <c r="E28" i="2" s="1"/>
  <c r="E29" i="2" s="1"/>
  <c r="E46" i="2"/>
  <c r="E47" i="3"/>
  <c r="E48" i="3" s="1"/>
  <c r="E52" i="3" s="1"/>
  <c r="E54" i="3" s="1"/>
  <c r="E57" i="3" s="1"/>
  <c r="E60" i="3" s="1"/>
  <c r="F25" i="3"/>
  <c r="F23" i="2"/>
  <c r="F38" i="2" s="1"/>
  <c r="E47" i="2" l="1"/>
  <c r="E48" i="2" s="1"/>
  <c r="E52" i="2" s="1"/>
  <c r="E54" i="2" s="1"/>
  <c r="E57" i="2" s="1"/>
  <c r="E60" i="2" s="1"/>
  <c r="F46" i="3"/>
  <c r="F27" i="3"/>
  <c r="E59" i="2"/>
  <c r="F25" i="2"/>
  <c r="F51" i="2"/>
  <c r="F27" i="2" l="1"/>
  <c r="F46" i="2"/>
  <c r="F29" i="3"/>
  <c r="F48" i="3"/>
  <c r="F52" i="3" s="1"/>
  <c r="F54" i="3" s="1"/>
  <c r="F57" i="3" s="1"/>
  <c r="F28" i="2"/>
  <c r="F29" i="2" s="1"/>
  <c r="F47" i="2" l="1"/>
  <c r="F48" i="2"/>
  <c r="F42" i="3"/>
  <c r="F52" i="2"/>
  <c r="F54" i="2" s="1"/>
  <c r="F57" i="2" s="1"/>
  <c r="F41" i="2"/>
  <c r="F42" i="2" s="1"/>
  <c r="F60" i="3" l="1"/>
  <c r="F36" i="3" s="1"/>
  <c r="F59" i="2"/>
  <c r="F60" i="2" s="1"/>
  <c r="F33" i="2" s="1"/>
  <c r="F36" i="2" s="1"/>
</calcChain>
</file>

<file path=xl/sharedStrings.xml><?xml version="1.0" encoding="utf-8"?>
<sst xmlns="http://schemas.openxmlformats.org/spreadsheetml/2006/main" count="120" uniqueCount="51">
  <si>
    <t>Überschüssige flüssige Mittel</t>
  </si>
  <si>
    <t>Operative Aktiven</t>
  </si>
  <si>
    <t>Anlagevermögen</t>
  </si>
  <si>
    <t>Total Aktiven</t>
  </si>
  <si>
    <t>Operative Verbindlichkeiten</t>
  </si>
  <si>
    <t>Fremdkapital</t>
  </si>
  <si>
    <t>Aktienkapital</t>
  </si>
  <si>
    <t>Reserven und Gewinnvortrag</t>
  </si>
  <si>
    <t>Total Passiven</t>
  </si>
  <si>
    <t>Umsatz</t>
  </si>
  <si>
    <t>- Operative Kosten</t>
  </si>
  <si>
    <t>- Abschreibungen</t>
  </si>
  <si>
    <t>EBIT</t>
  </si>
  <si>
    <t>- Zinszahlungen</t>
  </si>
  <si>
    <t>Steuerbarer Gewinn</t>
  </si>
  <si>
    <t>- Gewinnsteuern</t>
  </si>
  <si>
    <t>Reingewinn</t>
  </si>
  <si>
    <t>NOPLAT</t>
  </si>
  <si>
    <t>+ Abschreibungen</t>
  </si>
  <si>
    <t>- Veränderung operative Aktiven</t>
  </si>
  <si>
    <t>+ Veränderung operative Verb.</t>
  </si>
  <si>
    <t>Operativer Cashflow</t>
  </si>
  <si>
    <t>- Investitionen</t>
  </si>
  <si>
    <t>Free Cashflow</t>
  </si>
  <si>
    <t>- Zinsen nach Steuern</t>
  </si>
  <si>
    <t>+ Veränderung Fremdkapital</t>
  </si>
  <si>
    <t>Residual Cashflow</t>
  </si>
  <si>
    <t>+ Veränderung Aktienkapital</t>
  </si>
  <si>
    <t>- Dividende</t>
  </si>
  <si>
    <t>Veränderung Excess Cash</t>
  </si>
  <si>
    <t>Umsatzwachstum</t>
  </si>
  <si>
    <t>Operative Kosten</t>
  </si>
  <si>
    <t>Abschreibungen</t>
  </si>
  <si>
    <t>FK-Kosten</t>
  </si>
  <si>
    <t>Gewinnsteuersatz</t>
  </si>
  <si>
    <t>Erfolgsrechnung</t>
  </si>
  <si>
    <t>Bilanz</t>
  </si>
  <si>
    <t>Investitionen</t>
  </si>
  <si>
    <t>Fremdkapitalrückzahlung</t>
  </si>
  <si>
    <t>Dividende</t>
  </si>
  <si>
    <t>ERFOLGSRECHNUNG</t>
  </si>
  <si>
    <t>BILANZ</t>
  </si>
  <si>
    <t>CASFLOW-RECHNUNG</t>
  </si>
  <si>
    <t>FK Jahresanfang</t>
  </si>
  <si>
    <t>Steuerbarer G.</t>
  </si>
  <si>
    <t>Annahmen für Prognose 2020</t>
  </si>
  <si>
    <t>E2020</t>
  </si>
  <si>
    <t>- Adjustierte Zinsen</t>
  </si>
  <si>
    <t>ERFOLGSRECHNUNG (CHF 1'000)</t>
  </si>
  <si>
    <t>BILANZ (CHF 1'000)</t>
  </si>
  <si>
    <t>CASHFLOW RECHNUNG (CHF 1'000)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</si>
</sst>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Fr.&quot;\ * #,##0.00_ ;_ &quot;Fr.&quot;\ * \-#,##0.00_ ;_ &quot;Fr.&quot;\ * &quot;-&quot;??_ ;_ @_ "/>
    <numFmt numFmtId="165" formatCode="0.0"/>
    <numFmt numFmtId="166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0E8"/>
        <bgColor indexed="64"/>
      </patternFill>
    </fill>
    <fill>
      <patternFill patternType="solid">
        <fgColor rgb="FFC0C9D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quotePrefix="1"/>
    <xf numFmtId="165" fontId="0" fillId="0" borderId="0" xfId="0" applyNumberFormat="1"/>
    <xf numFmtId="166" fontId="0" fillId="0" borderId="0" xfId="0" applyNumberFormat="1"/>
    <xf numFmtId="0" fontId="2" fillId="0" borderId="1" xfId="0" applyFont="1" applyBorder="1"/>
    <xf numFmtId="166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9" fontId="0" fillId="0" borderId="0" xfId="0" applyNumberFormat="1" applyBorder="1"/>
    <xf numFmtId="1" fontId="0" fillId="0" borderId="0" xfId="0" applyNumberFormat="1" applyBorder="1"/>
    <xf numFmtId="0" fontId="0" fillId="0" borderId="0" xfId="0" applyBorder="1"/>
    <xf numFmtId="0" fontId="0" fillId="0" borderId="7" xfId="0" applyBorder="1"/>
    <xf numFmtId="1" fontId="0" fillId="0" borderId="2" xfId="0" applyNumberFormat="1" applyBorder="1"/>
    <xf numFmtId="9" fontId="0" fillId="0" borderId="2" xfId="0" applyNumberFormat="1" applyBorder="1"/>
    <xf numFmtId="0" fontId="2" fillId="0" borderId="0" xfId="0" applyFont="1"/>
    <xf numFmtId="165" fontId="2" fillId="0" borderId="0" xfId="0" applyNumberFormat="1" applyFo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66" fontId="0" fillId="3" borderId="0" xfId="0" applyNumberFormat="1" applyFill="1"/>
    <xf numFmtId="165" fontId="0" fillId="3" borderId="0" xfId="0" applyNumberFormat="1" applyFill="1"/>
    <xf numFmtId="164" fontId="2" fillId="4" borderId="3" xfId="1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164" fontId="2" fillId="4" borderId="4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0C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95842-9BFD-7D46-9401-0BE862FAB6B3}">
  <dimension ref="C2:F60"/>
  <sheetViews>
    <sheetView tabSelected="1" workbookViewId="0">
      <selection activeCell="C44" sqref="C44:F44"/>
    </sheetView>
  </sheetViews>
  <sheetFormatPr baseColWidth="10" defaultColWidth="8.83203125" defaultRowHeight="15" x14ac:dyDescent="0.2"/>
  <cols>
    <col min="3" max="3" width="27.5" bestFit="1" customWidth="1"/>
  </cols>
  <sheetData>
    <row r="2" spans="3:6" x14ac:dyDescent="0.2">
      <c r="C2" s="29" t="s">
        <v>45</v>
      </c>
      <c r="D2" s="30"/>
      <c r="E2" s="30"/>
      <c r="F2" s="31"/>
    </row>
    <row r="4" spans="3:6" x14ac:dyDescent="0.2">
      <c r="C4" s="22" t="s">
        <v>35</v>
      </c>
      <c r="D4" s="23"/>
      <c r="E4" s="23"/>
      <c r="F4" s="24"/>
    </row>
    <row r="5" spans="3:6" x14ac:dyDescent="0.2">
      <c r="C5" s="8" t="s">
        <v>30</v>
      </c>
      <c r="D5" s="9">
        <v>0.05</v>
      </c>
      <c r="E5" s="17"/>
      <c r="F5" s="18"/>
    </row>
    <row r="6" spans="3:6" x14ac:dyDescent="0.2">
      <c r="C6" s="8" t="s">
        <v>31</v>
      </c>
      <c r="D6" s="9">
        <v>0.67</v>
      </c>
      <c r="E6" s="17" t="s">
        <v>9</v>
      </c>
      <c r="F6" s="18"/>
    </row>
    <row r="7" spans="3:6" x14ac:dyDescent="0.2">
      <c r="C7" s="8" t="s">
        <v>32</v>
      </c>
      <c r="D7" s="11">
        <v>150</v>
      </c>
      <c r="E7" s="17"/>
      <c r="F7" s="18"/>
    </row>
    <row r="8" spans="3:6" x14ac:dyDescent="0.2">
      <c r="C8" s="8" t="s">
        <v>33</v>
      </c>
      <c r="D8" s="9">
        <v>0.05</v>
      </c>
      <c r="E8" s="17" t="s">
        <v>43</v>
      </c>
      <c r="F8" s="18"/>
    </row>
    <row r="9" spans="3:6" x14ac:dyDescent="0.2">
      <c r="C9" s="12" t="s">
        <v>34</v>
      </c>
      <c r="D9" s="14">
        <v>0.2</v>
      </c>
      <c r="E9" s="25" t="s">
        <v>44</v>
      </c>
      <c r="F9" s="26"/>
    </row>
    <row r="11" spans="3:6" x14ac:dyDescent="0.2">
      <c r="C11" s="22" t="s">
        <v>36</v>
      </c>
      <c r="D11" s="23"/>
      <c r="E11" s="23"/>
      <c r="F11" s="24"/>
    </row>
    <row r="12" spans="3:6" x14ac:dyDescent="0.2">
      <c r="C12" s="8" t="s">
        <v>1</v>
      </c>
      <c r="D12" s="9">
        <v>0.85</v>
      </c>
      <c r="E12" s="17" t="s">
        <v>9</v>
      </c>
      <c r="F12" s="18"/>
    </row>
    <row r="13" spans="3:6" x14ac:dyDescent="0.2">
      <c r="C13" s="8" t="s">
        <v>37</v>
      </c>
      <c r="D13" s="10">
        <v>150</v>
      </c>
      <c r="E13" s="17"/>
      <c r="F13" s="18"/>
    </row>
    <row r="14" spans="3:6" x14ac:dyDescent="0.2">
      <c r="C14" s="8" t="s">
        <v>4</v>
      </c>
      <c r="D14" s="9">
        <v>0.32</v>
      </c>
      <c r="E14" s="17" t="s">
        <v>31</v>
      </c>
      <c r="F14" s="18"/>
    </row>
    <row r="15" spans="3:6" x14ac:dyDescent="0.2">
      <c r="C15" s="8" t="s">
        <v>38</v>
      </c>
      <c r="D15" s="10">
        <v>100</v>
      </c>
      <c r="E15" s="17"/>
      <c r="F15" s="18"/>
    </row>
    <row r="16" spans="3:6" x14ac:dyDescent="0.2">
      <c r="C16" s="8" t="s">
        <v>6</v>
      </c>
      <c r="D16" s="11"/>
      <c r="E16" s="17"/>
      <c r="F16" s="18"/>
    </row>
    <row r="17" spans="3:6" x14ac:dyDescent="0.2">
      <c r="C17" s="12" t="s">
        <v>39</v>
      </c>
      <c r="D17" s="13">
        <v>92</v>
      </c>
      <c r="E17" s="25"/>
      <c r="F17" s="26"/>
    </row>
    <row r="20" spans="3:6" x14ac:dyDescent="0.2">
      <c r="C20" s="29" t="s">
        <v>40</v>
      </c>
      <c r="D20" s="30"/>
      <c r="E20" s="30"/>
      <c r="F20" s="31"/>
    </row>
    <row r="21" spans="3:6" x14ac:dyDescent="0.2">
      <c r="C21" s="4" t="s">
        <v>48</v>
      </c>
      <c r="D21" s="4"/>
      <c r="E21" s="6">
        <v>2019</v>
      </c>
      <c r="F21" s="6" t="s">
        <v>46</v>
      </c>
    </row>
    <row r="22" spans="3:6" x14ac:dyDescent="0.2">
      <c r="C22" t="s">
        <v>9</v>
      </c>
      <c r="D22" s="3"/>
      <c r="E22" s="3">
        <v>1500</v>
      </c>
      <c r="F22" s="27"/>
    </row>
    <row r="23" spans="3:6" x14ac:dyDescent="0.2">
      <c r="C23" s="1" t="s">
        <v>10</v>
      </c>
      <c r="D23" s="3"/>
      <c r="E23" s="3">
        <v>1000</v>
      </c>
      <c r="F23" s="27"/>
    </row>
    <row r="24" spans="3:6" x14ac:dyDescent="0.2">
      <c r="C24" s="1" t="s">
        <v>11</v>
      </c>
      <c r="D24" s="3"/>
      <c r="E24" s="3">
        <v>100</v>
      </c>
      <c r="F24" s="27"/>
    </row>
    <row r="25" spans="3:6" x14ac:dyDescent="0.2">
      <c r="C25" s="4" t="s">
        <v>12</v>
      </c>
      <c r="D25" s="5"/>
      <c r="E25" s="5">
        <f>E22-E23-E24</f>
        <v>400</v>
      </c>
      <c r="F25" s="5">
        <f>F22-F23-F24</f>
        <v>0</v>
      </c>
    </row>
    <row r="26" spans="3:6" x14ac:dyDescent="0.2">
      <c r="C26" s="1" t="s">
        <v>13</v>
      </c>
      <c r="D26" s="3"/>
      <c r="E26" s="3">
        <f>$D$8*D39</f>
        <v>35</v>
      </c>
      <c r="F26" s="27"/>
    </row>
    <row r="27" spans="3:6" x14ac:dyDescent="0.2">
      <c r="C27" s="4" t="s">
        <v>14</v>
      </c>
      <c r="D27" s="5"/>
      <c r="E27" s="5">
        <f>E25-E26</f>
        <v>365</v>
      </c>
      <c r="F27" s="5">
        <f>F25-F26</f>
        <v>0</v>
      </c>
    </row>
    <row r="28" spans="3:6" x14ac:dyDescent="0.2">
      <c r="C28" s="1" t="s">
        <v>15</v>
      </c>
      <c r="D28" s="3"/>
      <c r="E28" s="3">
        <f>E27*$D$9</f>
        <v>73</v>
      </c>
      <c r="F28" s="27"/>
    </row>
    <row r="29" spans="3:6" x14ac:dyDescent="0.2">
      <c r="C29" s="4" t="s">
        <v>16</v>
      </c>
      <c r="D29" s="5"/>
      <c r="E29" s="5">
        <f>E27-E28</f>
        <v>292</v>
      </c>
      <c r="F29" s="5">
        <f>F27-F28</f>
        <v>0</v>
      </c>
    </row>
    <row r="31" spans="3:6" x14ac:dyDescent="0.2">
      <c r="C31" s="29" t="s">
        <v>41</v>
      </c>
      <c r="D31" s="30"/>
      <c r="E31" s="30"/>
      <c r="F31" s="31"/>
    </row>
    <row r="32" spans="3:6" x14ac:dyDescent="0.2">
      <c r="C32" s="4" t="s">
        <v>49</v>
      </c>
      <c r="D32" s="4">
        <v>2018</v>
      </c>
      <c r="E32" s="6">
        <v>2019</v>
      </c>
      <c r="F32" s="6" t="s">
        <v>46</v>
      </c>
    </row>
    <row r="33" spans="3:6" x14ac:dyDescent="0.2">
      <c r="C33" t="s">
        <v>0</v>
      </c>
      <c r="D33" s="3">
        <v>0</v>
      </c>
      <c r="E33" s="3">
        <v>0</v>
      </c>
      <c r="F33" s="27"/>
    </row>
    <row r="34" spans="3:6" x14ac:dyDescent="0.2">
      <c r="C34" t="s">
        <v>1</v>
      </c>
      <c r="D34" s="3">
        <v>1200</v>
      </c>
      <c r="E34" s="3">
        <v>1270</v>
      </c>
      <c r="F34" s="27"/>
    </row>
    <row r="35" spans="3:6" x14ac:dyDescent="0.2">
      <c r="C35" t="s">
        <v>2</v>
      </c>
      <c r="D35" s="3">
        <v>900</v>
      </c>
      <c r="E35" s="3">
        <v>950</v>
      </c>
      <c r="F35" s="27"/>
    </row>
    <row r="36" spans="3:6" x14ac:dyDescent="0.2">
      <c r="C36" s="4" t="s">
        <v>3</v>
      </c>
      <c r="D36" s="5">
        <f>SUM(D33:D35)</f>
        <v>2100</v>
      </c>
      <c r="E36" s="5">
        <f>SUM(E33:E35)</f>
        <v>2220</v>
      </c>
      <c r="F36" s="5">
        <f>SUM(F33:F35)</f>
        <v>0</v>
      </c>
    </row>
    <row r="37" spans="3:6" x14ac:dyDescent="0.2">
      <c r="D37" s="3"/>
      <c r="E37" s="3"/>
      <c r="F37" s="3"/>
    </row>
    <row r="38" spans="3:6" x14ac:dyDescent="0.2">
      <c r="C38" t="s">
        <v>4</v>
      </c>
      <c r="D38" s="3">
        <v>300</v>
      </c>
      <c r="E38" s="3">
        <v>320</v>
      </c>
      <c r="F38" s="27"/>
    </row>
    <row r="39" spans="3:6" x14ac:dyDescent="0.2">
      <c r="C39" t="s">
        <v>5</v>
      </c>
      <c r="D39" s="3">
        <v>700</v>
      </c>
      <c r="E39" s="3">
        <v>600</v>
      </c>
      <c r="F39" s="27"/>
    </row>
    <row r="40" spans="3:6" x14ac:dyDescent="0.2">
      <c r="C40" t="s">
        <v>6</v>
      </c>
      <c r="D40" s="3">
        <v>200</v>
      </c>
      <c r="E40" s="3">
        <v>200</v>
      </c>
      <c r="F40" s="27"/>
    </row>
    <row r="41" spans="3:6" x14ac:dyDescent="0.2">
      <c r="C41" t="s">
        <v>7</v>
      </c>
      <c r="D41" s="3">
        <v>900</v>
      </c>
      <c r="E41" s="3">
        <v>1100</v>
      </c>
      <c r="F41" s="27"/>
    </row>
    <row r="42" spans="3:6" x14ac:dyDescent="0.2">
      <c r="C42" s="4" t="s">
        <v>8</v>
      </c>
      <c r="D42" s="5">
        <f>SUM(D38:D41)</f>
        <v>2100</v>
      </c>
      <c r="E42" s="5">
        <f>SUM(E38:E41)</f>
        <v>2220</v>
      </c>
      <c r="F42" s="5">
        <f>SUM(F38:F41)</f>
        <v>0</v>
      </c>
    </row>
    <row r="44" spans="3:6" x14ac:dyDescent="0.2">
      <c r="C44" s="29" t="s">
        <v>42</v>
      </c>
      <c r="D44" s="30"/>
      <c r="E44" s="30"/>
      <c r="F44" s="31"/>
    </row>
    <row r="45" spans="3:6" x14ac:dyDescent="0.2">
      <c r="C45" s="4" t="s">
        <v>50</v>
      </c>
      <c r="D45" s="7"/>
      <c r="E45" s="6">
        <v>2019</v>
      </c>
      <c r="F45" s="6" t="s">
        <v>46</v>
      </c>
    </row>
    <row r="46" spans="3:6" x14ac:dyDescent="0.2">
      <c r="C46" s="15" t="s">
        <v>12</v>
      </c>
      <c r="D46" s="15"/>
      <c r="E46" s="16">
        <f>E25</f>
        <v>400</v>
      </c>
      <c r="F46" s="16">
        <f>F25</f>
        <v>0</v>
      </c>
    </row>
    <row r="47" spans="3:6" x14ac:dyDescent="0.2">
      <c r="C47" s="1" t="s">
        <v>47</v>
      </c>
      <c r="E47" s="2">
        <f>E46*D9</f>
        <v>80</v>
      </c>
      <c r="F47" s="28"/>
    </row>
    <row r="48" spans="3:6" x14ac:dyDescent="0.2">
      <c r="C48" s="4" t="s">
        <v>17</v>
      </c>
      <c r="D48" s="5"/>
      <c r="E48" s="5">
        <f>E46-E47</f>
        <v>320</v>
      </c>
      <c r="F48" s="5">
        <f>F46-F47</f>
        <v>0</v>
      </c>
    </row>
    <row r="49" spans="3:6" x14ac:dyDescent="0.2">
      <c r="C49" s="1" t="s">
        <v>18</v>
      </c>
      <c r="E49" s="2">
        <f>E24</f>
        <v>100</v>
      </c>
      <c r="F49" s="28"/>
    </row>
    <row r="50" spans="3:6" x14ac:dyDescent="0.2">
      <c r="C50" s="1" t="s">
        <v>19</v>
      </c>
      <c r="E50" s="2">
        <f>E34-D34</f>
        <v>70</v>
      </c>
      <c r="F50" s="28"/>
    </row>
    <row r="51" spans="3:6" x14ac:dyDescent="0.2">
      <c r="C51" s="1" t="s">
        <v>20</v>
      </c>
      <c r="E51" s="2">
        <f>E38-D38</f>
        <v>20</v>
      </c>
      <c r="F51" s="28"/>
    </row>
    <row r="52" spans="3:6" x14ac:dyDescent="0.2">
      <c r="C52" s="4" t="s">
        <v>21</v>
      </c>
      <c r="D52" s="5"/>
      <c r="E52" s="5">
        <f>E48+E49-E50+E51</f>
        <v>370</v>
      </c>
      <c r="F52" s="5">
        <f>F48+F49-F50+F51</f>
        <v>0</v>
      </c>
    </row>
    <row r="53" spans="3:6" x14ac:dyDescent="0.2">
      <c r="C53" s="1" t="s">
        <v>22</v>
      </c>
      <c r="E53" s="2">
        <f>E35-D35+E24</f>
        <v>150</v>
      </c>
      <c r="F53" s="28"/>
    </row>
    <row r="54" spans="3:6" x14ac:dyDescent="0.2">
      <c r="C54" s="4" t="s">
        <v>23</v>
      </c>
      <c r="D54" s="5"/>
      <c r="E54" s="5">
        <f>E52-E53</f>
        <v>220</v>
      </c>
      <c r="F54" s="5">
        <f>F52-F53</f>
        <v>0</v>
      </c>
    </row>
    <row r="55" spans="3:6" x14ac:dyDescent="0.2">
      <c r="C55" s="1" t="s">
        <v>24</v>
      </c>
      <c r="E55" s="2">
        <f>E26*(1-D9)</f>
        <v>28</v>
      </c>
      <c r="F55" s="28"/>
    </row>
    <row r="56" spans="3:6" x14ac:dyDescent="0.2">
      <c r="C56" s="1" t="s">
        <v>25</v>
      </c>
      <c r="E56" s="2">
        <f>E39-D39</f>
        <v>-100</v>
      </c>
      <c r="F56" s="28"/>
    </row>
    <row r="57" spans="3:6" x14ac:dyDescent="0.2">
      <c r="C57" s="4" t="s">
        <v>26</v>
      </c>
      <c r="D57" s="5"/>
      <c r="E57" s="5">
        <f>E54-E55+E56</f>
        <v>92</v>
      </c>
      <c r="F57" s="5">
        <f>F54-F55+F56</f>
        <v>0</v>
      </c>
    </row>
    <row r="58" spans="3:6" x14ac:dyDescent="0.2">
      <c r="C58" s="1" t="s">
        <v>27</v>
      </c>
      <c r="E58" s="2">
        <f>E40-D40</f>
        <v>0</v>
      </c>
      <c r="F58" s="28"/>
    </row>
    <row r="59" spans="3:6" x14ac:dyDescent="0.2">
      <c r="C59" s="1" t="s">
        <v>28</v>
      </c>
      <c r="E59" s="2">
        <f>E29+D41-E41</f>
        <v>92</v>
      </c>
      <c r="F59" s="28"/>
    </row>
    <row r="60" spans="3:6" x14ac:dyDescent="0.2">
      <c r="C60" s="4" t="s">
        <v>29</v>
      </c>
      <c r="D60" s="5"/>
      <c r="E60" s="5">
        <f>E57+E58-E59</f>
        <v>0</v>
      </c>
      <c r="F60" s="5">
        <f>F57+F58-F59</f>
        <v>0</v>
      </c>
    </row>
  </sheetData>
  <mergeCells count="17">
    <mergeCell ref="E16:F16"/>
    <mergeCell ref="E17:F17"/>
    <mergeCell ref="C20:F20"/>
    <mergeCell ref="C31:F31"/>
    <mergeCell ref="C44:F44"/>
    <mergeCell ref="E15:F15"/>
    <mergeCell ref="C2:F2"/>
    <mergeCell ref="C4:F4"/>
    <mergeCell ref="E5:F5"/>
    <mergeCell ref="E6:F6"/>
    <mergeCell ref="E7:F7"/>
    <mergeCell ref="E8:F8"/>
    <mergeCell ref="E9:F9"/>
    <mergeCell ref="C11:F11"/>
    <mergeCell ref="E12:F12"/>
    <mergeCell ref="E13:F13"/>
    <mergeCell ref="E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60"/>
  <sheetViews>
    <sheetView workbookViewId="0">
      <selection activeCell="F66" sqref="F66"/>
    </sheetView>
  </sheetViews>
  <sheetFormatPr baseColWidth="10" defaultColWidth="8.83203125" defaultRowHeight="15" x14ac:dyDescent="0.2"/>
  <cols>
    <col min="3" max="3" width="27.5" bestFit="1" customWidth="1"/>
  </cols>
  <sheetData>
    <row r="2" spans="3:6" x14ac:dyDescent="0.2">
      <c r="C2" s="19" t="s">
        <v>45</v>
      </c>
      <c r="D2" s="20"/>
      <c r="E2" s="20"/>
      <c r="F2" s="21"/>
    </row>
    <row r="4" spans="3:6" x14ac:dyDescent="0.2">
      <c r="C4" s="22" t="s">
        <v>35</v>
      </c>
      <c r="D4" s="23"/>
      <c r="E4" s="23"/>
      <c r="F4" s="24"/>
    </row>
    <row r="5" spans="3:6" x14ac:dyDescent="0.2">
      <c r="C5" s="8" t="s">
        <v>30</v>
      </c>
      <c r="D5" s="9">
        <v>0.05</v>
      </c>
      <c r="E5" s="17"/>
      <c r="F5" s="18"/>
    </row>
    <row r="6" spans="3:6" x14ac:dyDescent="0.2">
      <c r="C6" s="8" t="s">
        <v>31</v>
      </c>
      <c r="D6" s="9">
        <v>0.67</v>
      </c>
      <c r="E6" s="17" t="s">
        <v>9</v>
      </c>
      <c r="F6" s="18"/>
    </row>
    <row r="7" spans="3:6" x14ac:dyDescent="0.2">
      <c r="C7" s="8" t="s">
        <v>32</v>
      </c>
      <c r="D7" s="11">
        <v>150</v>
      </c>
      <c r="E7" s="17"/>
      <c r="F7" s="18"/>
    </row>
    <row r="8" spans="3:6" x14ac:dyDescent="0.2">
      <c r="C8" s="8" t="s">
        <v>33</v>
      </c>
      <c r="D8" s="9">
        <v>0.05</v>
      </c>
      <c r="E8" s="17" t="s">
        <v>43</v>
      </c>
      <c r="F8" s="18"/>
    </row>
    <row r="9" spans="3:6" x14ac:dyDescent="0.2">
      <c r="C9" s="12" t="s">
        <v>34</v>
      </c>
      <c r="D9" s="14">
        <v>0.2</v>
      </c>
      <c r="E9" s="25" t="s">
        <v>44</v>
      </c>
      <c r="F9" s="26"/>
    </row>
    <row r="11" spans="3:6" x14ac:dyDescent="0.2">
      <c r="C11" s="22" t="s">
        <v>36</v>
      </c>
      <c r="D11" s="23"/>
      <c r="E11" s="23"/>
      <c r="F11" s="24"/>
    </row>
    <row r="12" spans="3:6" x14ac:dyDescent="0.2">
      <c r="C12" s="8" t="s">
        <v>1</v>
      </c>
      <c r="D12" s="9">
        <v>0.85</v>
      </c>
      <c r="E12" s="17" t="s">
        <v>9</v>
      </c>
      <c r="F12" s="18"/>
    </row>
    <row r="13" spans="3:6" x14ac:dyDescent="0.2">
      <c r="C13" s="8" t="s">
        <v>37</v>
      </c>
      <c r="D13" s="10">
        <v>150</v>
      </c>
      <c r="E13" s="17"/>
      <c r="F13" s="18"/>
    </row>
    <row r="14" spans="3:6" x14ac:dyDescent="0.2">
      <c r="C14" s="8" t="s">
        <v>4</v>
      </c>
      <c r="D14" s="9">
        <v>0.32</v>
      </c>
      <c r="E14" s="17" t="s">
        <v>31</v>
      </c>
      <c r="F14" s="18"/>
    </row>
    <row r="15" spans="3:6" x14ac:dyDescent="0.2">
      <c r="C15" s="8" t="s">
        <v>38</v>
      </c>
      <c r="D15" s="10">
        <v>100</v>
      </c>
      <c r="E15" s="17"/>
      <c r="F15" s="18"/>
    </row>
    <row r="16" spans="3:6" x14ac:dyDescent="0.2">
      <c r="C16" s="8" t="s">
        <v>6</v>
      </c>
      <c r="D16" s="11"/>
      <c r="E16" s="17"/>
      <c r="F16" s="18"/>
    </row>
    <row r="17" spans="3:6" x14ac:dyDescent="0.2">
      <c r="C17" s="12" t="s">
        <v>39</v>
      </c>
      <c r="D17" s="13">
        <v>92</v>
      </c>
      <c r="E17" s="25"/>
      <c r="F17" s="26"/>
    </row>
    <row r="20" spans="3:6" x14ac:dyDescent="0.2">
      <c r="C20" s="19" t="s">
        <v>40</v>
      </c>
      <c r="D20" s="20"/>
      <c r="E20" s="20"/>
      <c r="F20" s="21"/>
    </row>
    <row r="21" spans="3:6" x14ac:dyDescent="0.2">
      <c r="C21" s="4" t="s">
        <v>48</v>
      </c>
      <c r="D21" s="4"/>
      <c r="E21" s="6">
        <v>2019</v>
      </c>
      <c r="F21" s="6" t="s">
        <v>46</v>
      </c>
    </row>
    <row r="22" spans="3:6" x14ac:dyDescent="0.2">
      <c r="C22" t="s">
        <v>9</v>
      </c>
      <c r="D22" s="3"/>
      <c r="E22" s="3">
        <v>1500</v>
      </c>
      <c r="F22" s="3">
        <f>E22*(1+D5)</f>
        <v>1575</v>
      </c>
    </row>
    <row r="23" spans="3:6" x14ac:dyDescent="0.2">
      <c r="C23" s="1" t="s">
        <v>10</v>
      </c>
      <c r="D23" s="3"/>
      <c r="E23" s="3">
        <v>1000</v>
      </c>
      <c r="F23" s="3">
        <f>F22*D6</f>
        <v>1055.25</v>
      </c>
    </row>
    <row r="24" spans="3:6" x14ac:dyDescent="0.2">
      <c r="C24" s="1" t="s">
        <v>11</v>
      </c>
      <c r="D24" s="3"/>
      <c r="E24" s="3">
        <v>100</v>
      </c>
      <c r="F24" s="3">
        <f>D7</f>
        <v>150</v>
      </c>
    </row>
    <row r="25" spans="3:6" x14ac:dyDescent="0.2">
      <c r="C25" s="4" t="s">
        <v>12</v>
      </c>
      <c r="D25" s="5"/>
      <c r="E25" s="5">
        <f>E22-E23-E24</f>
        <v>400</v>
      </c>
      <c r="F25" s="5">
        <f>F22-F23-F24</f>
        <v>369.75</v>
      </c>
    </row>
    <row r="26" spans="3:6" x14ac:dyDescent="0.2">
      <c r="C26" s="1" t="s">
        <v>13</v>
      </c>
      <c r="D26" s="3"/>
      <c r="E26" s="3">
        <f>$D$8*D39</f>
        <v>35</v>
      </c>
      <c r="F26" s="3">
        <f>$D$8*E39</f>
        <v>30</v>
      </c>
    </row>
    <row r="27" spans="3:6" x14ac:dyDescent="0.2">
      <c r="C27" s="4" t="s">
        <v>14</v>
      </c>
      <c r="D27" s="5"/>
      <c r="E27" s="5">
        <f>E25-E26</f>
        <v>365</v>
      </c>
      <c r="F27" s="5">
        <f>F25-F26</f>
        <v>339.75</v>
      </c>
    </row>
    <row r="28" spans="3:6" x14ac:dyDescent="0.2">
      <c r="C28" s="1" t="s">
        <v>15</v>
      </c>
      <c r="D28" s="3"/>
      <c r="E28" s="3">
        <f>E27*$D$9</f>
        <v>73</v>
      </c>
      <c r="F28" s="3">
        <f>F27*$D$9</f>
        <v>67.95</v>
      </c>
    </row>
    <row r="29" spans="3:6" x14ac:dyDescent="0.2">
      <c r="C29" s="4" t="s">
        <v>16</v>
      </c>
      <c r="D29" s="5"/>
      <c r="E29" s="5">
        <f>E27-E28</f>
        <v>292</v>
      </c>
      <c r="F29" s="5">
        <f>F27-F28</f>
        <v>271.8</v>
      </c>
    </row>
    <row r="31" spans="3:6" x14ac:dyDescent="0.2">
      <c r="C31" s="19" t="s">
        <v>41</v>
      </c>
      <c r="D31" s="20"/>
      <c r="E31" s="20"/>
      <c r="F31" s="21"/>
    </row>
    <row r="32" spans="3:6" x14ac:dyDescent="0.2">
      <c r="C32" s="4" t="s">
        <v>49</v>
      </c>
      <c r="D32" s="4">
        <v>2018</v>
      </c>
      <c r="E32" s="6">
        <v>2019</v>
      </c>
      <c r="F32" s="6" t="s">
        <v>46</v>
      </c>
    </row>
    <row r="33" spans="3:6" x14ac:dyDescent="0.2">
      <c r="C33" t="s">
        <v>0</v>
      </c>
      <c r="D33" s="3">
        <v>0</v>
      </c>
      <c r="E33" s="3">
        <v>0</v>
      </c>
      <c r="F33" s="3">
        <f>E33+F60</f>
        <v>28.730000000000018</v>
      </c>
    </row>
    <row r="34" spans="3:6" x14ac:dyDescent="0.2">
      <c r="C34" t="s">
        <v>1</v>
      </c>
      <c r="D34" s="3">
        <v>1200</v>
      </c>
      <c r="E34" s="3">
        <v>1270</v>
      </c>
      <c r="F34" s="3">
        <f>D12*F22</f>
        <v>1338.75</v>
      </c>
    </row>
    <row r="35" spans="3:6" x14ac:dyDescent="0.2">
      <c r="C35" t="s">
        <v>2</v>
      </c>
      <c r="D35" s="3">
        <v>900</v>
      </c>
      <c r="E35" s="3">
        <v>950</v>
      </c>
      <c r="F35" s="3">
        <f>E35+D13-D7</f>
        <v>950</v>
      </c>
    </row>
    <row r="36" spans="3:6" x14ac:dyDescent="0.2">
      <c r="C36" s="4" t="s">
        <v>3</v>
      </c>
      <c r="D36" s="5">
        <f>SUM(D33:D35)</f>
        <v>2100</v>
      </c>
      <c r="E36" s="5">
        <f>SUM(E33:E35)</f>
        <v>2220</v>
      </c>
      <c r="F36" s="5">
        <f>SUM(F33:F35)</f>
        <v>2317.48</v>
      </c>
    </row>
    <row r="37" spans="3:6" x14ac:dyDescent="0.2">
      <c r="D37" s="3"/>
      <c r="E37" s="3"/>
      <c r="F37" s="3"/>
    </row>
    <row r="38" spans="3:6" x14ac:dyDescent="0.2">
      <c r="C38" t="s">
        <v>4</v>
      </c>
      <c r="D38" s="3">
        <v>300</v>
      </c>
      <c r="E38" s="3">
        <v>320</v>
      </c>
      <c r="F38" s="3">
        <f>D14*F23</f>
        <v>337.68</v>
      </c>
    </row>
    <row r="39" spans="3:6" x14ac:dyDescent="0.2">
      <c r="C39" t="s">
        <v>5</v>
      </c>
      <c r="D39" s="3">
        <v>700</v>
      </c>
      <c r="E39" s="3">
        <v>600</v>
      </c>
      <c r="F39" s="3">
        <f>E39-D15</f>
        <v>500</v>
      </c>
    </row>
    <row r="40" spans="3:6" x14ac:dyDescent="0.2">
      <c r="C40" t="s">
        <v>6</v>
      </c>
      <c r="D40" s="3">
        <v>200</v>
      </c>
      <c r="E40" s="3">
        <v>200</v>
      </c>
      <c r="F40" s="3">
        <f>E40+D16</f>
        <v>200</v>
      </c>
    </row>
    <row r="41" spans="3:6" x14ac:dyDescent="0.2">
      <c r="C41" t="s">
        <v>7</v>
      </c>
      <c r="D41" s="3">
        <v>900</v>
      </c>
      <c r="E41" s="3">
        <v>1100</v>
      </c>
      <c r="F41" s="3">
        <f>E41+F29-D17</f>
        <v>1279.8</v>
      </c>
    </row>
    <row r="42" spans="3:6" x14ac:dyDescent="0.2">
      <c r="C42" s="4" t="s">
        <v>8</v>
      </c>
      <c r="D42" s="5">
        <f>SUM(D38:D41)</f>
        <v>2100</v>
      </c>
      <c r="E42" s="5">
        <f>SUM(E38:E41)</f>
        <v>2220</v>
      </c>
      <c r="F42" s="5">
        <f>SUM(F38:F41)</f>
        <v>2317.48</v>
      </c>
    </row>
    <row r="44" spans="3:6" x14ac:dyDescent="0.2">
      <c r="C44" s="19" t="s">
        <v>42</v>
      </c>
      <c r="D44" s="20"/>
      <c r="E44" s="20"/>
      <c r="F44" s="21"/>
    </row>
    <row r="45" spans="3:6" x14ac:dyDescent="0.2">
      <c r="C45" s="4" t="s">
        <v>50</v>
      </c>
      <c r="D45" s="7"/>
      <c r="E45" s="6">
        <v>2019</v>
      </c>
      <c r="F45" s="6" t="s">
        <v>46</v>
      </c>
    </row>
    <row r="46" spans="3:6" x14ac:dyDescent="0.2">
      <c r="C46" s="15" t="s">
        <v>12</v>
      </c>
      <c r="D46" s="15"/>
      <c r="E46" s="16">
        <f>E25</f>
        <v>400</v>
      </c>
      <c r="F46" s="16">
        <f>F25</f>
        <v>369.75</v>
      </c>
    </row>
    <row r="47" spans="3:6" x14ac:dyDescent="0.2">
      <c r="C47" s="1" t="s">
        <v>47</v>
      </c>
      <c r="E47" s="2">
        <f>E46*D9</f>
        <v>80</v>
      </c>
      <c r="F47" s="2">
        <f>F46*D9</f>
        <v>73.95</v>
      </c>
    </row>
    <row r="48" spans="3:6" x14ac:dyDescent="0.2">
      <c r="C48" s="4" t="s">
        <v>17</v>
      </c>
      <c r="D48" s="5"/>
      <c r="E48" s="5">
        <f>E46-E47</f>
        <v>320</v>
      </c>
      <c r="F48" s="5">
        <f>F46-F47</f>
        <v>295.8</v>
      </c>
    </row>
    <row r="49" spans="3:6" x14ac:dyDescent="0.2">
      <c r="C49" s="1" t="s">
        <v>18</v>
      </c>
      <c r="E49" s="2">
        <f>E24</f>
        <v>100</v>
      </c>
      <c r="F49" s="2">
        <f>F24</f>
        <v>150</v>
      </c>
    </row>
    <row r="50" spans="3:6" x14ac:dyDescent="0.2">
      <c r="C50" s="1" t="s">
        <v>19</v>
      </c>
      <c r="E50" s="2">
        <f>E34-D34</f>
        <v>70</v>
      </c>
      <c r="F50" s="2">
        <f>F34-E34</f>
        <v>68.75</v>
      </c>
    </row>
    <row r="51" spans="3:6" x14ac:dyDescent="0.2">
      <c r="C51" s="1" t="s">
        <v>20</v>
      </c>
      <c r="E51" s="2">
        <f>E38-D38</f>
        <v>20</v>
      </c>
      <c r="F51" s="2">
        <f>F38-E38</f>
        <v>17.680000000000007</v>
      </c>
    </row>
    <row r="52" spans="3:6" x14ac:dyDescent="0.2">
      <c r="C52" s="4" t="s">
        <v>21</v>
      </c>
      <c r="D52" s="5"/>
      <c r="E52" s="5">
        <f>E48+E49-E50+E51</f>
        <v>370</v>
      </c>
      <c r="F52" s="5">
        <f>F48+F49-F50+F51</f>
        <v>394.73</v>
      </c>
    </row>
    <row r="53" spans="3:6" x14ac:dyDescent="0.2">
      <c r="C53" s="1" t="s">
        <v>22</v>
      </c>
      <c r="E53" s="2">
        <f>E35-D35+E24</f>
        <v>150</v>
      </c>
      <c r="F53" s="2">
        <f>F35-E35+F24</f>
        <v>150</v>
      </c>
    </row>
    <row r="54" spans="3:6" x14ac:dyDescent="0.2">
      <c r="C54" s="4" t="s">
        <v>23</v>
      </c>
      <c r="D54" s="5"/>
      <c r="E54" s="5">
        <f>E52-E53</f>
        <v>220</v>
      </c>
      <c r="F54" s="5">
        <f>F52-F53</f>
        <v>244.73000000000002</v>
      </c>
    </row>
    <row r="55" spans="3:6" x14ac:dyDescent="0.2">
      <c r="C55" s="1" t="s">
        <v>24</v>
      </c>
      <c r="E55" s="2">
        <f>E26*(1-D9)</f>
        <v>28</v>
      </c>
      <c r="F55" s="2">
        <f>F26*(1-D9)</f>
        <v>24</v>
      </c>
    </row>
    <row r="56" spans="3:6" x14ac:dyDescent="0.2">
      <c r="C56" s="1" t="s">
        <v>25</v>
      </c>
      <c r="E56" s="2">
        <f>E39-D39</f>
        <v>-100</v>
      </c>
      <c r="F56" s="2">
        <f>F39-E39</f>
        <v>-100</v>
      </c>
    </row>
    <row r="57" spans="3:6" x14ac:dyDescent="0.2">
      <c r="C57" s="4" t="s">
        <v>26</v>
      </c>
      <c r="D57" s="5"/>
      <c r="E57" s="5">
        <f>E54-E55+E56</f>
        <v>92</v>
      </c>
      <c r="F57" s="5">
        <f>F54-F55+F56</f>
        <v>120.73000000000002</v>
      </c>
    </row>
    <row r="58" spans="3:6" x14ac:dyDescent="0.2">
      <c r="C58" s="1" t="s">
        <v>27</v>
      </c>
      <c r="E58" s="2">
        <f>E40-D40</f>
        <v>0</v>
      </c>
      <c r="F58" s="2">
        <f>F40-E40</f>
        <v>0</v>
      </c>
    </row>
    <row r="59" spans="3:6" x14ac:dyDescent="0.2">
      <c r="C59" s="1" t="s">
        <v>28</v>
      </c>
      <c r="E59" s="2">
        <f>E29+D41-E41</f>
        <v>92</v>
      </c>
      <c r="F59" s="2">
        <f>F29+E41-F41</f>
        <v>92</v>
      </c>
    </row>
    <row r="60" spans="3:6" x14ac:dyDescent="0.2">
      <c r="C60" s="4" t="s">
        <v>29</v>
      </c>
      <c r="D60" s="5"/>
      <c r="E60" s="5">
        <f>E57+E58-E59</f>
        <v>0</v>
      </c>
      <c r="F60" s="5">
        <f>F57+F58-F59</f>
        <v>28.730000000000018</v>
      </c>
    </row>
  </sheetData>
  <mergeCells count="17">
    <mergeCell ref="E15:F15"/>
    <mergeCell ref="C2:F2"/>
    <mergeCell ref="C4:F4"/>
    <mergeCell ref="E5:F5"/>
    <mergeCell ref="E6:F6"/>
    <mergeCell ref="E7:F7"/>
    <mergeCell ref="E8:F8"/>
    <mergeCell ref="E9:F9"/>
    <mergeCell ref="C11:F11"/>
    <mergeCell ref="E12:F12"/>
    <mergeCell ref="E13:F13"/>
    <mergeCell ref="E14:F14"/>
    <mergeCell ref="E16:F16"/>
    <mergeCell ref="E17:F17"/>
    <mergeCell ref="C20:F20"/>
    <mergeCell ref="C31:F31"/>
    <mergeCell ref="C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2017-06-14T15:15:16Z</dcterms:created>
  <dcterms:modified xsi:type="dcterms:W3CDTF">2021-06-04T08:30:53Z</dcterms:modified>
</cp:coreProperties>
</file>